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nfonag.sharepoint.com/sites/investorrelations/Freigegebene Dokumente/Analysten/02_Consensus/Web/"/>
    </mc:Choice>
  </mc:AlternateContent>
  <xr:revisionPtr revIDLastSave="57" documentId="8_{F58E45E3-AE3E-174E-976D-EBD969D02DB8}" xr6:coauthVersionLast="47" xr6:coauthVersionMax="47" xr10:uidLastSave="{89D6E82A-E71F-477E-B7DA-1AA76A2A4E30}"/>
  <bookViews>
    <workbookView xWindow="0" yWindow="760" windowWidth="29040" windowHeight="17520" activeTab="3" xr2:uid="{712138D2-EFE7-48F3-9C47-6648CD7D9B81}"/>
  </bookViews>
  <sheets>
    <sheet name="Consensus FY 2026" sheetId="9" r:id="rId1"/>
    <sheet name="Consensus FY 2027" sheetId="13" r:id="rId2"/>
    <sheet name="Detailed Estimates 2026" sheetId="11" r:id="rId3"/>
    <sheet name="Detailed Estimates 2027" sheetId="1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3" l="1"/>
  <c r="I11" i="13"/>
  <c r="I10" i="13"/>
  <c r="I9" i="13"/>
  <c r="H12" i="13"/>
  <c r="H11" i="13"/>
  <c r="H10" i="13"/>
  <c r="H9" i="13"/>
  <c r="F12" i="13"/>
  <c r="F11" i="13"/>
  <c r="F10" i="13"/>
  <c r="F9" i="13"/>
  <c r="E12" i="13"/>
  <c r="E11" i="13"/>
  <c r="E10" i="13"/>
  <c r="E9" i="13"/>
  <c r="D12" i="13"/>
  <c r="D11" i="13"/>
  <c r="D10" i="13"/>
  <c r="D9" i="13"/>
  <c r="D9" i="9"/>
  <c r="B4" i="11"/>
  <c r="B4" i="12"/>
  <c r="F9" i="12"/>
  <c r="F8" i="12"/>
  <c r="D9" i="12"/>
  <c r="D10" i="12"/>
  <c r="D8" i="12"/>
  <c r="I12" i="9"/>
  <c r="H12" i="9"/>
  <c r="F12" i="9"/>
  <c r="E12" i="9"/>
  <c r="D12" i="9"/>
  <c r="I11" i="9"/>
  <c r="H11" i="9"/>
  <c r="F11" i="9"/>
  <c r="G11" i="13" s="1"/>
  <c r="E11" i="9"/>
  <c r="D11" i="9"/>
  <c r="I10" i="9"/>
  <c r="H10" i="9"/>
  <c r="F10" i="9"/>
  <c r="G10" i="13" s="1"/>
  <c r="E10" i="9"/>
  <c r="D10" i="9"/>
  <c r="I9" i="9"/>
  <c r="H9" i="9"/>
  <c r="F9" i="9"/>
  <c r="E9" i="9"/>
  <c r="E10" i="12"/>
  <c r="E9" i="12"/>
  <c r="E8" i="12"/>
  <c r="C10" i="12"/>
  <c r="C9" i="12"/>
  <c r="C8" i="12"/>
  <c r="D13" i="9" l="1"/>
  <c r="F10" i="12"/>
  <c r="D13" i="13"/>
  <c r="G9" i="13"/>
  <c r="G12" i="13"/>
</calcChain>
</file>

<file path=xl/sharedStrings.xml><?xml version="1.0" encoding="utf-8"?>
<sst xmlns="http://schemas.openxmlformats.org/spreadsheetml/2006/main" count="62" uniqueCount="32">
  <si>
    <t>NFON Analyst Consensus FY 2026</t>
  </si>
  <si>
    <t>Date: 29.04.2026</t>
  </si>
  <si>
    <t>FY 2026</t>
  </si>
  <si>
    <t>Count</t>
  </si>
  <si>
    <t>Min</t>
  </si>
  <si>
    <t>Median</t>
  </si>
  <si>
    <t>YoY Growth</t>
  </si>
  <si>
    <t>Mean</t>
  </si>
  <si>
    <t>Max</t>
  </si>
  <si>
    <t>Revenues (EURm)</t>
  </si>
  <si>
    <t>EBITDA Adj. (EURm)</t>
  </si>
  <si>
    <t>EBIT (EURm)</t>
  </si>
  <si>
    <t>EPS (EUR)</t>
  </si>
  <si>
    <t>Target Price (EUR)</t>
  </si>
  <si>
    <t>NFON Analyst Consensus FY 2027</t>
  </si>
  <si>
    <t>FY 2027</t>
  </si>
  <si>
    <t>NFON Analyst Consensus Detailed per Analyst FY 2026</t>
  </si>
  <si>
    <t>Institut</t>
  </si>
  <si>
    <t>Analyst</t>
  </si>
  <si>
    <t>Update</t>
  </si>
  <si>
    <t>Recommendation</t>
  </si>
  <si>
    <t>Target Price EUR</t>
  </si>
  <si>
    <t>YoY Growth %</t>
  </si>
  <si>
    <t>Baader Europe</t>
  </si>
  <si>
    <t>Maximilien Pascaud</t>
  </si>
  <si>
    <t>BUY</t>
  </si>
  <si>
    <t>NuWays</t>
  </si>
  <si>
    <t>Philipp Sennewald</t>
  </si>
  <si>
    <t>ODDO BHF</t>
  </si>
  <si>
    <t>Stephane Beyazian</t>
  </si>
  <si>
    <t>Underperform</t>
  </si>
  <si>
    <t>NFON Analyst Consensus Detailed per Analyst 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</si>
</sst>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7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scheme val="minor"/>
    </font>
    <font>
      <b/>
      <sz val="11"/>
      <color rgb="FF6600FF"/>
      <name val="Aptos Narrow"/>
      <scheme val="minor"/>
    </font>
    <font>
      <sz val="9"/>
      <color theme="1"/>
      <name val="Aptos Narrow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rgb="FF6600F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2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2" fontId="6" fillId="3" borderId="1" xfId="0" applyNumberFormat="1" applyFont="1" applyFill="1" applyBorder="1"/>
    <xf numFmtId="164" fontId="5" fillId="2" borderId="1" xfId="0" applyNumberFormat="1" applyFont="1" applyFill="1" applyBorder="1"/>
    <xf numFmtId="164" fontId="6" fillId="3" borderId="1" xfId="0" applyNumberFormat="1" applyFont="1" applyFill="1" applyBorder="1"/>
    <xf numFmtId="0" fontId="4" fillId="3" borderId="2" xfId="0" applyFont="1" applyFill="1" applyBorder="1" applyAlignment="1">
      <alignment horizontal="center"/>
    </xf>
    <xf numFmtId="165" fontId="5" fillId="3" borderId="1" xfId="0" applyNumberFormat="1" applyFont="1" applyFill="1" applyBorder="1"/>
    <xf numFmtId="2" fontId="6" fillId="4" borderId="1" xfId="0" applyNumberFormat="1" applyFont="1" applyFill="1" applyBorder="1"/>
    <xf numFmtId="2" fontId="5" fillId="4" borderId="2" xfId="0" applyNumberFormat="1" applyFont="1" applyFill="1" applyBorder="1"/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A000F4D-55A1-4CE9-B9FF-5A4912DA9E62}"/>
  </tableStyles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504_NFON%20Consens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Estimates 20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E246-B98F-4E07-BA5F-888A453ACEFE}">
  <sheetPr>
    <tabColor theme="8" tint="0.79998168889431442"/>
  </sheetPr>
  <dimension ref="B3:I32"/>
  <sheetViews>
    <sheetView workbookViewId="0">
      <selection activeCell="L15" sqref="L15"/>
    </sheetView>
  </sheetViews>
  <sheetFormatPr defaultColWidth="11" defaultRowHeight="15"/>
  <cols>
    <col min="1" max="1" width="11" style="1"/>
    <col min="2" max="2" width="20.85546875" style="1" customWidth="1"/>
    <col min="3" max="3" width="3.7109375" style="1" customWidth="1"/>
    <col min="4" max="16384" width="11" style="1"/>
  </cols>
  <sheetData>
    <row r="3" spans="2:9" ht="21.75" customHeight="1">
      <c r="B3" s="3" t="s">
        <v>0</v>
      </c>
      <c r="C3" s="3"/>
    </row>
    <row r="4" spans="2:9" ht="21.75" customHeight="1">
      <c r="B4" s="2" t="s">
        <v>1</v>
      </c>
      <c r="C4" s="2"/>
    </row>
    <row r="5" spans="2:9" ht="21.75" customHeight="1"/>
    <row r="6" spans="2:9" ht="21.75" customHeight="1"/>
    <row r="7" spans="2:9" ht="21.75" customHeight="1" thickBot="1">
      <c r="B7" s="2"/>
      <c r="C7" s="2"/>
      <c r="D7" s="8"/>
      <c r="E7" s="28" t="s">
        <v>2</v>
      </c>
      <c r="F7" s="28"/>
      <c r="G7" s="28"/>
      <c r="H7" s="28"/>
      <c r="I7" s="28"/>
    </row>
    <row r="8" spans="2:9" ht="21.75" customHeight="1" thickTop="1">
      <c r="B8" s="2"/>
      <c r="C8" s="2"/>
      <c r="D8" s="6" t="s">
        <v>3</v>
      </c>
      <c r="E8" s="5" t="s">
        <v>4</v>
      </c>
      <c r="F8" s="11" t="s">
        <v>5</v>
      </c>
      <c r="G8" s="24" t="s">
        <v>6</v>
      </c>
      <c r="H8" s="5" t="s">
        <v>7</v>
      </c>
      <c r="I8" s="5" t="s">
        <v>8</v>
      </c>
    </row>
    <row r="9" spans="2:9" ht="21.75" customHeight="1">
      <c r="B9" s="7" t="s">
        <v>9</v>
      </c>
      <c r="C9" s="10"/>
      <c r="D9" s="19">
        <f>COUNT('Detailed Estimates 2026'!H8:H10)</f>
        <v>3</v>
      </c>
      <c r="E9" s="22">
        <f>MIN('Detailed Estimates 2026'!H8:H10)</f>
        <v>89.9</v>
      </c>
      <c r="F9" s="23">
        <f>MEDIAN('Detailed Estimates 2026'!H8:H10)</f>
        <v>90.6</v>
      </c>
      <c r="G9" s="25">
        <v>2.5999999999999999E-2</v>
      </c>
      <c r="H9" s="22">
        <f>AVERAGE('Detailed Estimates 2026'!H8:H10)</f>
        <v>90.433333333333323</v>
      </c>
      <c r="I9" s="22">
        <f>MAX('Detailed Estimates 2026'!H8:H10)</f>
        <v>90.8</v>
      </c>
    </row>
    <row r="10" spans="2:9" ht="21.75" customHeight="1">
      <c r="B10" s="7" t="s">
        <v>10</v>
      </c>
      <c r="C10" s="10"/>
      <c r="D10" s="19">
        <f>COUNT('Detailed Estimates 2026'!K8:K10)</f>
        <v>3</v>
      </c>
      <c r="E10" s="22">
        <f>MIN('Detailed Estimates 2026'!K8:K10)</f>
        <v>11.9</v>
      </c>
      <c r="F10" s="23">
        <f>MEDIAN('Detailed Estimates 2026'!K8:K10)</f>
        <v>12</v>
      </c>
      <c r="G10" s="25">
        <v>3.4000000000000002E-2</v>
      </c>
      <c r="H10" s="22">
        <f>AVERAGE('Detailed Estimates 2026'!K8:K10)</f>
        <v>12.033333333333333</v>
      </c>
      <c r="I10" s="22">
        <f>MAX('Detailed Estimates 2026'!K8:K10)</f>
        <v>12.2</v>
      </c>
    </row>
    <row r="11" spans="2:9" ht="21.75" customHeight="1">
      <c r="B11" s="7" t="s">
        <v>11</v>
      </c>
      <c r="C11" s="10"/>
      <c r="D11" s="19">
        <f>COUNT('Detailed Estimates 2026'!M8:M10)</f>
        <v>3</v>
      </c>
      <c r="E11" s="22">
        <f>MIN('Detailed Estimates 2026'!M8:M10)</f>
        <v>3.5</v>
      </c>
      <c r="F11" s="23">
        <f>MEDIAN('Detailed Estimates 2026'!M8:M10)</f>
        <v>3.7</v>
      </c>
      <c r="G11" s="25">
        <v>0.32100000000000001</v>
      </c>
      <c r="H11" s="22">
        <f>AVERAGE('Detailed Estimates 2026'!M8:M10)</f>
        <v>4.0333333333333341</v>
      </c>
      <c r="I11" s="22">
        <f>MAX('Detailed Estimates 2026'!M8:M10)</f>
        <v>4.9000000000000004</v>
      </c>
    </row>
    <row r="12" spans="2:9" ht="21.75" customHeight="1">
      <c r="B12" s="7" t="s">
        <v>12</v>
      </c>
      <c r="C12" s="10"/>
      <c r="D12" s="19">
        <f>COUNT('Detailed Estimates 2026'!O8:O10)</f>
        <v>3</v>
      </c>
      <c r="E12" s="20">
        <f>MIN('Detailed Estimates 2026'!O8:O10)</f>
        <v>0.1</v>
      </c>
      <c r="F12" s="21">
        <f>MEDIAN('Detailed Estimates 2026'!O8:O10)</f>
        <v>0.14000000000000001</v>
      </c>
      <c r="G12" s="25">
        <v>0.16700000000000001</v>
      </c>
      <c r="H12" s="20">
        <f>AVERAGE('Detailed Estimates 2026'!O8:O10)</f>
        <v>0.15</v>
      </c>
      <c r="I12" s="20">
        <f>MAX('Detailed Estimates 2026'!O8:O10)</f>
        <v>0.21</v>
      </c>
    </row>
    <row r="13" spans="2:9" ht="21.75" customHeight="1">
      <c r="B13" s="8" t="s">
        <v>13</v>
      </c>
      <c r="C13" s="10"/>
      <c r="D13" s="19">
        <f>COUNT('Detailed Estimates 2026'!F8:F10)</f>
        <v>3</v>
      </c>
      <c r="E13" s="20">
        <v>4</v>
      </c>
      <c r="F13" s="26">
        <v>5.09</v>
      </c>
      <c r="G13" s="27"/>
      <c r="H13" s="20">
        <v>5.8</v>
      </c>
      <c r="I13" s="20">
        <v>8.3000000000000007</v>
      </c>
    </row>
    <row r="14" spans="2:9" ht="21.75" customHeight="1">
      <c r="B14" s="2"/>
      <c r="C14" s="2"/>
      <c r="D14" s="2"/>
      <c r="E14" s="2"/>
      <c r="F14" s="2"/>
      <c r="G14" s="2"/>
      <c r="H14" s="2"/>
    </row>
    <row r="15" spans="2:9" ht="21.75" customHeight="1">
      <c r="B15" s="2"/>
      <c r="C15" s="2"/>
      <c r="D15" s="2"/>
      <c r="E15" s="2"/>
      <c r="F15" s="2"/>
      <c r="G15" s="2"/>
      <c r="H15" s="2"/>
    </row>
    <row r="16" spans="2:9" ht="21.75" customHeight="1">
      <c r="B16" s="2"/>
      <c r="C16" s="2"/>
      <c r="D16" s="2"/>
      <c r="E16" s="2"/>
      <c r="F16" s="2"/>
      <c r="G16" s="2"/>
      <c r="H16" s="2"/>
    </row>
    <row r="17" spans="2:8" ht="21.75" customHeight="1">
      <c r="B17" s="2"/>
      <c r="C17" s="2"/>
      <c r="D17" s="2"/>
      <c r="E17" s="2"/>
      <c r="F17" s="2"/>
      <c r="G17" s="2"/>
      <c r="H17" s="2"/>
    </row>
    <row r="18" spans="2:8" ht="21.75" customHeight="1">
      <c r="B18" s="2"/>
      <c r="C18" s="2"/>
      <c r="D18" s="2"/>
      <c r="E18" s="2"/>
      <c r="F18" s="2"/>
      <c r="G18" s="2"/>
      <c r="H18" s="2"/>
    </row>
    <row r="19" spans="2:8" ht="21.75" customHeight="1">
      <c r="B19" s="2"/>
      <c r="C19" s="2"/>
      <c r="D19" s="2"/>
      <c r="E19" s="2"/>
      <c r="F19" s="2"/>
      <c r="G19" s="2"/>
      <c r="H19" s="2"/>
    </row>
    <row r="20" spans="2:8" ht="21.75" customHeight="1">
      <c r="B20" s="2"/>
      <c r="C20" s="2"/>
      <c r="D20" s="2"/>
      <c r="E20" s="2"/>
      <c r="F20" s="2"/>
      <c r="G20" s="2"/>
      <c r="H20" s="2"/>
    </row>
    <row r="21" spans="2:8" ht="21.75" customHeight="1">
      <c r="B21" s="2"/>
      <c r="C21" s="2"/>
      <c r="D21" s="2"/>
      <c r="E21" s="2"/>
      <c r="F21" s="2"/>
      <c r="G21" s="2"/>
      <c r="H21" s="2"/>
    </row>
    <row r="22" spans="2:8" ht="21.75" customHeight="1">
      <c r="B22" s="2"/>
      <c r="C22" s="2"/>
      <c r="D22" s="2"/>
      <c r="E22" s="2"/>
      <c r="F22" s="2"/>
      <c r="G22" s="2"/>
      <c r="H22" s="2"/>
    </row>
    <row r="23" spans="2:8" ht="21.75" customHeight="1">
      <c r="B23" s="2"/>
      <c r="C23" s="2"/>
      <c r="D23" s="2"/>
      <c r="E23" s="2"/>
      <c r="F23" s="2"/>
      <c r="G23" s="2"/>
      <c r="H23" s="2"/>
    </row>
    <row r="24" spans="2:8" ht="21.75" customHeight="1">
      <c r="B24" s="2"/>
      <c r="C24" s="2"/>
      <c r="D24" s="2"/>
      <c r="E24" s="2"/>
      <c r="F24" s="2"/>
      <c r="G24" s="2"/>
      <c r="H24" s="2"/>
    </row>
    <row r="25" spans="2:8" ht="21.75" customHeight="1">
      <c r="B25" s="2"/>
      <c r="C25" s="2"/>
      <c r="D25" s="2"/>
      <c r="E25" s="2"/>
      <c r="F25" s="2"/>
      <c r="G25" s="2"/>
      <c r="H25" s="2"/>
    </row>
    <row r="26" spans="2:8" ht="21.75" customHeight="1">
      <c r="B26" s="2"/>
      <c r="C26" s="2"/>
      <c r="D26" s="2"/>
      <c r="E26" s="2"/>
      <c r="F26" s="2"/>
      <c r="G26" s="2"/>
      <c r="H26" s="2"/>
    </row>
    <row r="27" spans="2:8" ht="21.75" customHeight="1"/>
    <row r="28" spans="2:8" ht="21.75" customHeight="1"/>
    <row r="29" spans="2:8" ht="21.75" customHeight="1"/>
    <row r="30" spans="2:8" ht="21.75" customHeight="1"/>
    <row r="31" spans="2:8" ht="21.75" customHeight="1"/>
    <row r="32" spans="2:8" ht="21.75" customHeight="1"/>
  </sheetData>
  <mergeCells count="1">
    <mergeCell ref="E7:I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698D-008A-439A-A924-3E253E14CED9}">
  <sheetPr>
    <tabColor theme="8" tint="0.79998168889431442"/>
  </sheetPr>
  <dimension ref="B3:I32"/>
  <sheetViews>
    <sheetView topLeftCell="A3" zoomScale="180" zoomScaleNormal="180" workbookViewId="0">
      <selection activeCell="M16" sqref="M16"/>
    </sheetView>
  </sheetViews>
  <sheetFormatPr defaultColWidth="11" defaultRowHeight="15"/>
  <cols>
    <col min="1" max="1" width="11" style="1"/>
    <col min="2" max="2" width="20.85546875" style="1" customWidth="1"/>
    <col min="3" max="3" width="3.7109375" style="1" customWidth="1"/>
    <col min="4" max="16384" width="11" style="1"/>
  </cols>
  <sheetData>
    <row r="3" spans="2:9" ht="21.75" customHeight="1">
      <c r="B3" s="3" t="s">
        <v>14</v>
      </c>
      <c r="C3" s="3"/>
    </row>
    <row r="4" spans="2:9" ht="21.75" customHeight="1">
      <c r="B4" s="2" t="s">
        <v>1</v>
      </c>
      <c r="C4" s="2"/>
    </row>
    <row r="5" spans="2:9" ht="21.75" customHeight="1"/>
    <row r="6" spans="2:9" ht="21.75" customHeight="1"/>
    <row r="7" spans="2:9" ht="21.75" customHeight="1" thickBot="1">
      <c r="B7" s="2"/>
      <c r="C7" s="2"/>
      <c r="D7" s="8"/>
      <c r="E7" s="28" t="s">
        <v>15</v>
      </c>
      <c r="F7" s="28"/>
      <c r="G7" s="28"/>
      <c r="H7" s="28"/>
      <c r="I7" s="28"/>
    </row>
    <row r="8" spans="2:9" ht="21.75" customHeight="1" thickTop="1">
      <c r="B8" s="2"/>
      <c r="C8" s="2"/>
      <c r="D8" s="6" t="s">
        <v>3</v>
      </c>
      <c r="E8" s="5" t="s">
        <v>4</v>
      </c>
      <c r="F8" s="11" t="s">
        <v>5</v>
      </c>
      <c r="G8" s="24" t="s">
        <v>6</v>
      </c>
      <c r="H8" s="5" t="s">
        <v>7</v>
      </c>
      <c r="I8" s="5" t="s">
        <v>8</v>
      </c>
    </row>
    <row r="9" spans="2:9" ht="21.75" customHeight="1">
      <c r="B9" s="7" t="s">
        <v>9</v>
      </c>
      <c r="C9" s="10"/>
      <c r="D9" s="19">
        <f>COUNT('Detailed Estimates 2027'!H8:H10)</f>
        <v>3</v>
      </c>
      <c r="E9" s="22">
        <f>MIN('Detailed Estimates 2027'!H8:H10)</f>
        <v>92.6</v>
      </c>
      <c r="F9" s="23">
        <f>MEDIAN('Detailed Estimates 2027'!H8:H10)</f>
        <v>95.1</v>
      </c>
      <c r="G9" s="25">
        <f>(F9-'Consensus FY 2026'!F9)/'Consensus FY 2026'!F9</f>
        <v>4.9668874172185434E-2</v>
      </c>
      <c r="H9" s="22">
        <f>AVERAGE('Detailed Estimates 2027'!H8:H10)</f>
        <v>96.366666666666674</v>
      </c>
      <c r="I9" s="22">
        <f>MAX('Detailed Estimates 2027'!H8:H10)</f>
        <v>101.4</v>
      </c>
    </row>
    <row r="10" spans="2:9" ht="21.75" customHeight="1">
      <c r="B10" s="7" t="s">
        <v>10</v>
      </c>
      <c r="C10" s="10"/>
      <c r="D10" s="19">
        <f>COUNT('Detailed Estimates 2027'!K8:K10)</f>
        <v>3</v>
      </c>
      <c r="E10" s="22">
        <f>MIN('Detailed Estimates 2027'!K8:K10)</f>
        <v>12.4</v>
      </c>
      <c r="F10" s="23">
        <f>MEDIAN('Detailed Estimates 2027'!K8:K10)</f>
        <v>13.1</v>
      </c>
      <c r="G10" s="25">
        <f>(F10-'Consensus FY 2026'!F10)/'Consensus FY 2026'!F10</f>
        <v>9.1666666666666632E-2</v>
      </c>
      <c r="H10" s="22">
        <f>AVERAGE('Detailed Estimates 2027'!K8:K10)</f>
        <v>13.399999999999999</v>
      </c>
      <c r="I10" s="22">
        <f>MAX('Detailed Estimates 2027'!K8:K10)</f>
        <v>14.7</v>
      </c>
    </row>
    <row r="11" spans="2:9" ht="21.75" customHeight="1">
      <c r="B11" s="7" t="s">
        <v>11</v>
      </c>
      <c r="C11" s="10"/>
      <c r="D11" s="19">
        <f>COUNT('Detailed Estimates 2027'!M8:M10)</f>
        <v>3</v>
      </c>
      <c r="E11" s="22">
        <f>MIN('Detailed Estimates 2027'!M8:M10)</f>
        <v>4.03</v>
      </c>
      <c r="F11" s="23">
        <f>MEDIAN('Detailed Estimates 2027'!M8:M10)</f>
        <v>4.4000000000000004</v>
      </c>
      <c r="G11" s="25">
        <f>(F11-'Consensus FY 2026'!F11)/'Consensus FY 2026'!F11</f>
        <v>0.18918918918918923</v>
      </c>
      <c r="H11" s="22">
        <f>AVERAGE('Detailed Estimates 2027'!M8:M10)</f>
        <v>5.6766666666666667</v>
      </c>
      <c r="I11" s="22">
        <f>MAX('Detailed Estimates 2027'!M8:M10)</f>
        <v>8.6</v>
      </c>
    </row>
    <row r="12" spans="2:9" ht="21.75" customHeight="1">
      <c r="B12" s="7" t="s">
        <v>12</v>
      </c>
      <c r="C12" s="10"/>
      <c r="D12" s="19">
        <f>COUNT('Detailed Estimates 2027'!O8:O10)</f>
        <v>3</v>
      </c>
      <c r="E12" s="20">
        <f>MIN('Detailed Estimates 2027'!O8:O10)</f>
        <v>0.13</v>
      </c>
      <c r="F12" s="21">
        <f>MEDIAN('Detailed Estimates 2027'!O8:O10)</f>
        <v>0.18</v>
      </c>
      <c r="G12" s="25">
        <f>(F12-'Consensus FY 2026'!F12)/'Consensus FY 2026'!F12</f>
        <v>0.28571428571428553</v>
      </c>
      <c r="H12" s="20">
        <f>AVERAGE('Detailed Estimates 2027'!O8:O10)</f>
        <v>0.22999999999999998</v>
      </c>
      <c r="I12" s="20">
        <f>MAX('Detailed Estimates 2027'!O8:O10)</f>
        <v>0.38</v>
      </c>
    </row>
    <row r="13" spans="2:9" ht="21.75" customHeight="1">
      <c r="B13" s="8" t="s">
        <v>13</v>
      </c>
      <c r="C13" s="10"/>
      <c r="D13" s="19">
        <f>COUNT('Detailed Estimates 2027'!F8:F10)</f>
        <v>3</v>
      </c>
      <c r="E13" s="20">
        <v>4</v>
      </c>
      <c r="F13" s="26">
        <v>5.09</v>
      </c>
      <c r="G13" s="27"/>
      <c r="H13" s="20">
        <v>5.8</v>
      </c>
      <c r="I13" s="20">
        <v>8.3000000000000007</v>
      </c>
    </row>
    <row r="14" spans="2:9" ht="21.75" customHeight="1">
      <c r="B14" s="2"/>
      <c r="C14" s="2"/>
      <c r="D14" s="2"/>
      <c r="E14" s="2"/>
      <c r="F14" s="2"/>
      <c r="G14" s="2"/>
      <c r="H14" s="2"/>
    </row>
    <row r="15" spans="2:9" ht="21.75" customHeight="1">
      <c r="B15" s="2"/>
      <c r="C15" s="2"/>
      <c r="D15" s="2"/>
      <c r="E15" s="2"/>
      <c r="F15" s="2"/>
      <c r="G15" s="2"/>
      <c r="H15" s="2"/>
    </row>
    <row r="16" spans="2:9" ht="21.75" customHeight="1">
      <c r="B16" s="2"/>
      <c r="C16" s="2"/>
      <c r="D16" s="2"/>
      <c r="E16" s="2"/>
      <c r="F16" s="2"/>
      <c r="G16" s="2"/>
      <c r="H16" s="2"/>
    </row>
    <row r="17" spans="2:8" ht="21.75" customHeight="1">
      <c r="B17" s="2"/>
      <c r="C17" s="2"/>
      <c r="D17" s="2"/>
      <c r="E17" s="2"/>
      <c r="F17" s="2"/>
      <c r="G17" s="2"/>
      <c r="H17" s="2"/>
    </row>
    <row r="18" spans="2:8" ht="21.75" customHeight="1">
      <c r="B18" s="2"/>
      <c r="C18" s="2"/>
      <c r="D18" s="2"/>
      <c r="E18" s="2"/>
      <c r="F18" s="2"/>
      <c r="G18" s="2"/>
      <c r="H18" s="2"/>
    </row>
    <row r="19" spans="2:8" ht="21.75" customHeight="1">
      <c r="B19" s="2"/>
      <c r="C19" s="2"/>
      <c r="D19" s="2"/>
      <c r="E19" s="2"/>
      <c r="F19" s="2"/>
      <c r="G19" s="2"/>
      <c r="H19" s="2"/>
    </row>
    <row r="20" spans="2:8" ht="21.75" customHeight="1">
      <c r="B20" s="2"/>
      <c r="C20" s="2"/>
      <c r="D20" s="2"/>
      <c r="E20" s="2"/>
      <c r="F20" s="2"/>
      <c r="G20" s="2"/>
      <c r="H20" s="2"/>
    </row>
    <row r="21" spans="2:8" ht="21.75" customHeight="1">
      <c r="B21" s="2"/>
      <c r="C21" s="2"/>
      <c r="D21" s="2"/>
      <c r="E21" s="2"/>
      <c r="F21" s="2"/>
      <c r="G21" s="2"/>
      <c r="H21" s="2"/>
    </row>
    <row r="22" spans="2:8" ht="21.75" customHeight="1">
      <c r="B22" s="2"/>
      <c r="C22" s="2"/>
      <c r="D22" s="2"/>
      <c r="E22" s="2"/>
      <c r="F22" s="2"/>
      <c r="G22" s="2"/>
      <c r="H22" s="2"/>
    </row>
    <row r="23" spans="2:8" ht="21.75" customHeight="1">
      <c r="B23" s="2"/>
      <c r="C23" s="2"/>
      <c r="D23" s="2"/>
      <c r="E23" s="2"/>
      <c r="F23" s="2"/>
      <c r="G23" s="2"/>
      <c r="H23" s="2"/>
    </row>
    <row r="24" spans="2:8" ht="21.75" customHeight="1">
      <c r="B24" s="2"/>
      <c r="C24" s="2"/>
      <c r="D24" s="2"/>
      <c r="E24" s="2"/>
      <c r="F24" s="2"/>
      <c r="G24" s="2"/>
      <c r="H24" s="2"/>
    </row>
    <row r="25" spans="2:8" ht="21.75" customHeight="1">
      <c r="B25" s="2"/>
      <c r="C25" s="2"/>
      <c r="D25" s="2"/>
      <c r="E25" s="2"/>
      <c r="F25" s="2"/>
      <c r="G25" s="2"/>
      <c r="H25" s="2"/>
    </row>
    <row r="26" spans="2:8" ht="21.75" customHeight="1">
      <c r="B26" s="2"/>
      <c r="C26" s="2"/>
      <c r="D26" s="2"/>
      <c r="E26" s="2"/>
      <c r="F26" s="2"/>
      <c r="G26" s="2"/>
      <c r="H26" s="2"/>
    </row>
    <row r="27" spans="2:8" ht="21.75" customHeight="1"/>
    <row r="28" spans="2:8" ht="21.75" customHeight="1"/>
    <row r="29" spans="2:8" ht="21.75" customHeight="1"/>
    <row r="30" spans="2:8" ht="21.75" customHeight="1"/>
    <row r="31" spans="2:8" ht="21.75" customHeight="1"/>
    <row r="32" spans="2:8" ht="21.75" customHeight="1"/>
  </sheetData>
  <mergeCells count="1">
    <mergeCell ref="E7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89AA-65FB-4F2C-9877-D1244F250E12}">
  <sheetPr>
    <tabColor theme="6" tint="0.79998168889431442"/>
  </sheetPr>
  <dimension ref="B3:P29"/>
  <sheetViews>
    <sheetView workbookViewId="0">
      <selection activeCell="K8" sqref="K8"/>
    </sheetView>
  </sheetViews>
  <sheetFormatPr defaultColWidth="11" defaultRowHeight="15"/>
  <cols>
    <col min="1" max="1" width="11" style="1"/>
    <col min="2" max="2" width="20.85546875" style="1" customWidth="1"/>
    <col min="3" max="3" width="15.85546875" style="1" customWidth="1"/>
    <col min="4" max="4" width="10.7109375" style="1" customWidth="1"/>
    <col min="5" max="5" width="14.140625" style="1" customWidth="1"/>
    <col min="6" max="6" width="9.7109375" style="1" customWidth="1"/>
    <col min="7" max="7" width="2.7109375" style="1" customWidth="1"/>
    <col min="8" max="9" width="11" style="1"/>
    <col min="10" max="10" width="2.7109375" style="1" customWidth="1"/>
    <col min="11" max="11" width="11" style="1"/>
    <col min="12" max="12" width="2.7109375" style="1" customWidth="1"/>
    <col min="13" max="13" width="11" style="1"/>
    <col min="14" max="14" width="2.7109375" style="1" customWidth="1"/>
    <col min="15" max="15" width="11" style="1"/>
    <col min="16" max="16" width="2.7109375" style="1" customWidth="1"/>
    <col min="17" max="16384" width="11" style="1"/>
  </cols>
  <sheetData>
    <row r="3" spans="2:16" ht="21.75" customHeight="1">
      <c r="B3" s="3" t="s">
        <v>16</v>
      </c>
      <c r="C3" s="3"/>
    </row>
    <row r="4" spans="2:16" ht="21.75" customHeight="1">
      <c r="B4" s="2" t="str">
        <f>'Consensus FY 2026'!B4</f>
        <v>Date: 29.04.2026</v>
      </c>
      <c r="C4" s="2"/>
    </row>
    <row r="5" spans="2:16" ht="21.75" customHeight="1"/>
    <row r="6" spans="2:16" ht="12.75" customHeight="1"/>
    <row r="7" spans="2:16" ht="30" customHeight="1" thickBot="1">
      <c r="B7" s="13" t="s">
        <v>17</v>
      </c>
      <c r="C7" s="13" t="s">
        <v>18</v>
      </c>
      <c r="D7" s="13" t="s">
        <v>19</v>
      </c>
      <c r="E7" s="14" t="s">
        <v>20</v>
      </c>
      <c r="F7" s="14" t="s">
        <v>21</v>
      </c>
      <c r="G7" s="15"/>
      <c r="H7" s="14" t="s">
        <v>9</v>
      </c>
      <c r="I7" s="18" t="s">
        <v>22</v>
      </c>
      <c r="J7" s="15"/>
      <c r="K7" s="14" t="s">
        <v>10</v>
      </c>
      <c r="L7" s="15"/>
      <c r="M7" s="14" t="s">
        <v>11</v>
      </c>
      <c r="N7" s="15"/>
      <c r="O7" s="14" t="s">
        <v>12</v>
      </c>
      <c r="P7" s="9"/>
    </row>
    <row r="8" spans="2:16" ht="21.75" customHeight="1">
      <c r="B8" s="8" t="s">
        <v>23</v>
      </c>
      <c r="C8" s="4" t="s">
        <v>24</v>
      </c>
      <c r="D8" s="16">
        <v>46129</v>
      </c>
      <c r="E8" s="6" t="s">
        <v>25</v>
      </c>
      <c r="F8" s="12">
        <v>5.09</v>
      </c>
      <c r="G8" s="10"/>
      <c r="H8" s="17">
        <v>90.6</v>
      </c>
      <c r="I8" s="17"/>
      <c r="J8" s="2"/>
      <c r="K8" s="17">
        <v>12.2</v>
      </c>
      <c r="L8" s="2"/>
      <c r="M8" s="4">
        <v>3.5</v>
      </c>
      <c r="N8" s="2"/>
      <c r="O8" s="12">
        <v>0.1</v>
      </c>
      <c r="P8" s="2"/>
    </row>
    <row r="9" spans="2:16" ht="21.75" customHeight="1">
      <c r="B9" s="7" t="s">
        <v>26</v>
      </c>
      <c r="C9" s="4" t="s">
        <v>27</v>
      </c>
      <c r="D9" s="16">
        <v>46129</v>
      </c>
      <c r="E9" s="6" t="s">
        <v>25</v>
      </c>
      <c r="F9" s="12">
        <v>8.3000000000000007</v>
      </c>
      <c r="G9" s="10"/>
      <c r="H9" s="17">
        <v>90.8</v>
      </c>
      <c r="I9" s="17"/>
      <c r="K9" s="17">
        <v>12</v>
      </c>
      <c r="M9" s="4">
        <v>4.9000000000000004</v>
      </c>
      <c r="O9" s="12">
        <v>0.21</v>
      </c>
    </row>
    <row r="10" spans="2:16" ht="21.75" customHeight="1">
      <c r="B10" s="7" t="s">
        <v>28</v>
      </c>
      <c r="C10" s="4" t="s">
        <v>29</v>
      </c>
      <c r="D10" s="16">
        <v>46128</v>
      </c>
      <c r="E10" s="6" t="s">
        <v>30</v>
      </c>
      <c r="F10" s="12">
        <v>4</v>
      </c>
      <c r="G10" s="10"/>
      <c r="H10" s="17">
        <v>89.9</v>
      </c>
      <c r="I10" s="17"/>
      <c r="K10" s="17">
        <v>11.9</v>
      </c>
      <c r="M10" s="4">
        <v>3.7</v>
      </c>
      <c r="O10" s="12">
        <v>0.14000000000000001</v>
      </c>
    </row>
    <row r="11" spans="2:16" ht="21.75" customHeight="1">
      <c r="B11" s="2"/>
      <c r="C11" s="2"/>
      <c r="D11" s="2"/>
      <c r="E11" s="2"/>
      <c r="F11" s="2"/>
      <c r="G11" s="2"/>
      <c r="H11" s="2"/>
      <c r="I11" s="2"/>
    </row>
    <row r="12" spans="2:16" ht="21.75" customHeight="1">
      <c r="B12" s="2"/>
      <c r="C12" s="2"/>
      <c r="D12" s="2"/>
      <c r="E12" s="2"/>
      <c r="F12" s="2"/>
      <c r="G12" s="2"/>
      <c r="H12" s="2"/>
      <c r="I12" s="2"/>
    </row>
    <row r="13" spans="2:16" ht="21.75" customHeight="1">
      <c r="B13" s="2"/>
      <c r="C13" s="2"/>
      <c r="D13" s="2"/>
      <c r="E13" s="2"/>
      <c r="F13" s="2"/>
      <c r="G13" s="2"/>
      <c r="H13" s="2"/>
      <c r="I13" s="2"/>
      <c r="M13" s="10"/>
    </row>
    <row r="14" spans="2:16" ht="21.75" customHeight="1">
      <c r="B14" s="2"/>
      <c r="C14" s="2"/>
      <c r="D14" s="2"/>
      <c r="E14" s="2"/>
      <c r="F14" s="2"/>
      <c r="G14" s="2"/>
      <c r="H14" s="2"/>
      <c r="I14" s="2"/>
      <c r="M14" s="10"/>
    </row>
    <row r="15" spans="2:16" ht="21.75" customHeight="1">
      <c r="B15" s="2"/>
      <c r="C15" s="2"/>
      <c r="D15" s="2"/>
      <c r="E15" s="2"/>
      <c r="F15" s="2"/>
      <c r="G15" s="2"/>
      <c r="H15" s="2"/>
      <c r="I15" s="2"/>
      <c r="M15" s="10"/>
    </row>
    <row r="16" spans="2:16" ht="21.75" customHeight="1">
      <c r="B16" s="2"/>
      <c r="C16" s="2"/>
      <c r="D16" s="2"/>
      <c r="E16" s="2"/>
      <c r="F16" s="2"/>
      <c r="G16" s="2"/>
      <c r="H16" s="2"/>
      <c r="I16" s="2"/>
      <c r="M16" s="10"/>
    </row>
    <row r="17" spans="2:13" ht="21.75" customHeight="1">
      <c r="B17" s="2"/>
      <c r="C17" s="2"/>
      <c r="D17" s="2"/>
      <c r="E17" s="2"/>
      <c r="F17" s="2"/>
      <c r="G17" s="2"/>
      <c r="H17" s="2"/>
      <c r="I17" s="2"/>
      <c r="M17" s="10"/>
    </row>
    <row r="18" spans="2:13" ht="21.75" customHeight="1">
      <c r="B18" s="2"/>
      <c r="C18" s="2"/>
      <c r="D18" s="2"/>
      <c r="E18" s="2"/>
      <c r="F18" s="2"/>
      <c r="G18" s="2"/>
      <c r="H18" s="2"/>
      <c r="I18" s="2"/>
      <c r="M18" s="10"/>
    </row>
    <row r="19" spans="2:13" ht="21.75" customHeight="1">
      <c r="B19" s="2"/>
      <c r="C19" s="2"/>
      <c r="D19" s="2"/>
      <c r="E19" s="2"/>
      <c r="F19" s="2"/>
      <c r="G19" s="2"/>
      <c r="H19" s="2"/>
      <c r="I19" s="2"/>
    </row>
    <row r="20" spans="2:13" ht="21.75" customHeight="1">
      <c r="B20" s="2"/>
      <c r="C20" s="2"/>
      <c r="D20" s="2"/>
      <c r="E20" s="2"/>
      <c r="F20" s="2"/>
      <c r="G20" s="2"/>
      <c r="H20" s="2"/>
      <c r="I20" s="2"/>
    </row>
    <row r="21" spans="2:13" ht="21.75" customHeight="1">
      <c r="B21" s="2"/>
      <c r="C21" s="2"/>
      <c r="D21" s="2"/>
      <c r="E21" s="2"/>
      <c r="F21" s="2"/>
      <c r="G21" s="2"/>
      <c r="H21" s="2"/>
      <c r="I21" s="2"/>
    </row>
    <row r="22" spans="2:13" ht="21.75" customHeight="1">
      <c r="B22" s="2"/>
      <c r="C22" s="2"/>
      <c r="D22" s="2"/>
      <c r="E22" s="2"/>
      <c r="F22" s="2"/>
      <c r="G22" s="2"/>
      <c r="H22" s="2"/>
      <c r="I22" s="2"/>
    </row>
    <row r="23" spans="2:13" ht="21.75" customHeight="1">
      <c r="B23" s="2"/>
      <c r="C23" s="2"/>
      <c r="D23" s="2"/>
      <c r="E23" s="2"/>
      <c r="F23" s="2"/>
      <c r="G23" s="2"/>
      <c r="H23" s="2"/>
      <c r="I23" s="2"/>
    </row>
    <row r="24" spans="2:13" ht="21.75" customHeight="1"/>
    <row r="25" spans="2:13" ht="21.75" customHeight="1"/>
    <row r="26" spans="2:13" ht="21.75" customHeight="1"/>
    <row r="27" spans="2:13" ht="21.75" customHeight="1"/>
    <row r="28" spans="2:13" ht="21.75" customHeight="1"/>
    <row r="29" spans="2:13" ht="21.75" customHeight="1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14A0-6E82-43C2-B0F3-1F8E69CD0033}">
  <sheetPr>
    <tabColor theme="6" tint="0.79998168889431442"/>
  </sheetPr>
  <dimension ref="B3:P29"/>
  <sheetViews>
    <sheetView tabSelected="1" workbookViewId="0">
      <selection activeCell="E12" sqref="E12"/>
    </sheetView>
  </sheetViews>
  <sheetFormatPr defaultColWidth="11" defaultRowHeight="15"/>
  <cols>
    <col min="1" max="1" width="11" style="1"/>
    <col min="2" max="2" width="20.85546875" style="1" customWidth="1"/>
    <col min="3" max="3" width="15.85546875" style="1" customWidth="1"/>
    <col min="4" max="4" width="10.7109375" style="1" customWidth="1"/>
    <col min="5" max="5" width="14.140625" style="1" customWidth="1"/>
    <col min="6" max="6" width="9.7109375" style="1" customWidth="1"/>
    <col min="7" max="7" width="2.7109375" style="1" customWidth="1"/>
    <col min="8" max="9" width="11" style="1"/>
    <col min="10" max="10" width="2.7109375" style="1" customWidth="1"/>
    <col min="11" max="11" width="11" style="1"/>
    <col min="12" max="12" width="2.7109375" style="1" customWidth="1"/>
    <col min="13" max="13" width="11" style="1"/>
    <col min="14" max="14" width="2.7109375" style="1" customWidth="1"/>
    <col min="15" max="15" width="11" style="1"/>
    <col min="16" max="16" width="2.7109375" style="1" customWidth="1"/>
    <col min="17" max="16384" width="11" style="1"/>
  </cols>
  <sheetData>
    <row r="3" spans="2:16" ht="21.75" customHeight="1">
      <c r="B3" s="3" t="s">
        <v>31</v>
      </c>
      <c r="C3" s="3"/>
    </row>
    <row r="4" spans="2:16" ht="21.75" customHeight="1">
      <c r="B4" s="2" t="str">
        <f>'Consensus FY 2026'!B4</f>
        <v>Date: 29.04.2026</v>
      </c>
      <c r="C4" s="2"/>
    </row>
    <row r="5" spans="2:16" ht="21.75" customHeight="1"/>
    <row r="6" spans="2:16" ht="12.75" customHeight="1"/>
    <row r="7" spans="2:16" ht="30" customHeight="1" thickBot="1">
      <c r="B7" s="13" t="s">
        <v>17</v>
      </c>
      <c r="C7" s="13" t="s">
        <v>18</v>
      </c>
      <c r="D7" s="13" t="s">
        <v>19</v>
      </c>
      <c r="E7" s="14" t="s">
        <v>20</v>
      </c>
      <c r="F7" s="14" t="s">
        <v>21</v>
      </c>
      <c r="G7" s="15"/>
      <c r="H7" s="14" t="s">
        <v>9</v>
      </c>
      <c r="I7" s="18" t="s">
        <v>22</v>
      </c>
      <c r="J7" s="15"/>
      <c r="K7" s="14" t="s">
        <v>10</v>
      </c>
      <c r="L7" s="15"/>
      <c r="M7" s="14" t="s">
        <v>11</v>
      </c>
      <c r="N7" s="15"/>
      <c r="O7" s="14" t="s">
        <v>12</v>
      </c>
      <c r="P7" s="9"/>
    </row>
    <row r="8" spans="2:16" ht="21.75" customHeight="1" thickTop="1">
      <c r="B8" s="8" t="s">
        <v>23</v>
      </c>
      <c r="C8" s="4" t="str">
        <f>'Detailed Estimates 2026'!C8</f>
        <v>Maximilien Pascaud</v>
      </c>
      <c r="D8" s="16">
        <f>'Detailed Estimates 2026'!D8</f>
        <v>46129</v>
      </c>
      <c r="E8" s="6" t="str">
        <f>'Detailed Estimates 2026'!E8</f>
        <v>BUY</v>
      </c>
      <c r="F8" s="12">
        <f>'Detailed Estimates 2026'!F8</f>
        <v>5.09</v>
      </c>
      <c r="G8" s="10"/>
      <c r="H8" s="17">
        <v>95.1</v>
      </c>
      <c r="I8" s="17"/>
      <c r="J8" s="2"/>
      <c r="K8" s="17">
        <v>13.1</v>
      </c>
      <c r="L8" s="2"/>
      <c r="M8" s="17">
        <v>4.03</v>
      </c>
      <c r="N8" s="2"/>
      <c r="O8" s="12">
        <v>0.13</v>
      </c>
      <c r="P8" s="2"/>
    </row>
    <row r="9" spans="2:16" ht="21.75" customHeight="1">
      <c r="B9" s="7" t="s">
        <v>26</v>
      </c>
      <c r="C9" s="4" t="str">
        <f>'Detailed Estimates 2026'!C9</f>
        <v>Philipp Sennewald</v>
      </c>
      <c r="D9" s="16">
        <f>'Detailed Estimates 2026'!D9</f>
        <v>46129</v>
      </c>
      <c r="E9" s="6" t="str">
        <f>'Detailed Estimates 2026'!E9</f>
        <v>BUY</v>
      </c>
      <c r="F9" s="12">
        <f>'Detailed Estimates 2026'!F9</f>
        <v>8.3000000000000007</v>
      </c>
      <c r="G9" s="10"/>
      <c r="H9" s="17">
        <v>101.4</v>
      </c>
      <c r="I9" s="17"/>
      <c r="K9" s="17">
        <v>14.7</v>
      </c>
      <c r="M9" s="4">
        <v>8.6</v>
      </c>
      <c r="O9" s="12">
        <v>0.38</v>
      </c>
    </row>
    <row r="10" spans="2:16" ht="21.75" customHeight="1">
      <c r="B10" s="7" t="s">
        <v>28</v>
      </c>
      <c r="C10" s="4" t="str">
        <f>'Detailed Estimates 2026'!C10</f>
        <v>Stephane Beyazian</v>
      </c>
      <c r="D10" s="16">
        <f>'Detailed Estimates 2026'!D10</f>
        <v>46128</v>
      </c>
      <c r="E10" s="6" t="str">
        <f>'Detailed Estimates 2026'!E10</f>
        <v>Underperform</v>
      </c>
      <c r="F10" s="12">
        <f>'Detailed Estimates 2026'!F10</f>
        <v>4</v>
      </c>
      <c r="G10" s="10"/>
      <c r="H10" s="17">
        <v>92.6</v>
      </c>
      <c r="I10" s="17"/>
      <c r="K10" s="17">
        <v>12.4</v>
      </c>
      <c r="M10" s="4">
        <v>4.4000000000000004</v>
      </c>
      <c r="O10" s="12">
        <v>0.18</v>
      </c>
    </row>
    <row r="11" spans="2:16" ht="21.75" customHeight="1">
      <c r="B11" s="2"/>
      <c r="C11" s="2"/>
      <c r="D11" s="2"/>
      <c r="E11" s="2"/>
      <c r="F11" s="2"/>
      <c r="G11" s="2"/>
      <c r="H11" s="2"/>
      <c r="I11" s="2"/>
    </row>
    <row r="12" spans="2:16" ht="21.75" customHeight="1">
      <c r="B12" s="2"/>
      <c r="C12" s="2"/>
      <c r="D12" s="2"/>
      <c r="E12" s="2"/>
      <c r="F12" s="2"/>
      <c r="G12" s="2"/>
      <c r="H12" s="2"/>
      <c r="I12" s="2"/>
    </row>
    <row r="13" spans="2:16" ht="21.75" customHeight="1">
      <c r="B13" s="2"/>
      <c r="C13" s="2"/>
      <c r="D13" s="2"/>
      <c r="E13" s="2"/>
      <c r="F13" s="2"/>
      <c r="G13" s="2"/>
      <c r="H13" s="2"/>
      <c r="I13" s="2"/>
      <c r="M13" s="10"/>
    </row>
    <row r="14" spans="2:16" ht="21.75" customHeight="1">
      <c r="B14" s="2"/>
      <c r="C14" s="2"/>
      <c r="D14" s="2"/>
      <c r="E14" s="2"/>
      <c r="F14" s="2"/>
      <c r="G14" s="2"/>
      <c r="H14" s="2"/>
      <c r="I14" s="2"/>
      <c r="M14" s="10"/>
    </row>
    <row r="15" spans="2:16" ht="21.75" customHeight="1">
      <c r="B15" s="2"/>
      <c r="C15" s="2"/>
      <c r="D15" s="2"/>
      <c r="E15" s="2"/>
      <c r="F15" s="2"/>
      <c r="G15" s="2"/>
      <c r="H15" s="2"/>
      <c r="I15" s="2"/>
      <c r="M15" s="10"/>
    </row>
    <row r="16" spans="2:16" ht="21.75" customHeight="1">
      <c r="B16" s="2"/>
      <c r="C16" s="2"/>
      <c r="D16" s="2"/>
      <c r="E16" s="2"/>
      <c r="F16" s="2"/>
      <c r="G16" s="2"/>
      <c r="H16" s="2"/>
      <c r="I16" s="2"/>
      <c r="M16" s="10"/>
    </row>
    <row r="17" spans="2:13" ht="21.75" customHeight="1">
      <c r="B17" s="2"/>
      <c r="C17" s="2"/>
      <c r="D17" s="2"/>
      <c r="E17" s="2"/>
      <c r="F17" s="2"/>
      <c r="G17" s="2"/>
      <c r="H17" s="2"/>
      <c r="I17" s="2"/>
      <c r="M17" s="10"/>
    </row>
    <row r="18" spans="2:13" ht="21.75" customHeight="1">
      <c r="B18" s="2"/>
      <c r="C18" s="2"/>
      <c r="D18" s="2"/>
      <c r="E18" s="2"/>
      <c r="F18" s="2"/>
      <c r="G18" s="2"/>
      <c r="H18" s="2"/>
      <c r="I18" s="2"/>
      <c r="M18" s="10"/>
    </row>
    <row r="19" spans="2:13" ht="21.75" customHeight="1">
      <c r="B19" s="2"/>
      <c r="C19" s="2"/>
      <c r="D19" s="2"/>
      <c r="E19" s="2"/>
      <c r="F19" s="2"/>
      <c r="G19" s="2"/>
      <c r="H19" s="2"/>
      <c r="I19" s="2"/>
    </row>
    <row r="20" spans="2:13" ht="21.75" customHeight="1">
      <c r="B20" s="2"/>
      <c r="C20" s="2"/>
      <c r="D20" s="2"/>
      <c r="E20" s="2"/>
      <c r="F20" s="2"/>
      <c r="G20" s="2"/>
      <c r="H20" s="2"/>
      <c r="I20" s="2"/>
    </row>
    <row r="21" spans="2:13" ht="21.75" customHeight="1">
      <c r="B21" s="2"/>
      <c r="C21" s="2"/>
      <c r="D21" s="2"/>
      <c r="E21" s="2"/>
      <c r="F21" s="2"/>
      <c r="G21" s="2"/>
      <c r="H21" s="2"/>
      <c r="I21" s="2"/>
    </row>
    <row r="22" spans="2:13" ht="21.75" customHeight="1">
      <c r="B22" s="2"/>
      <c r="C22" s="2"/>
      <c r="D22" s="2"/>
      <c r="E22" s="2"/>
      <c r="F22" s="2"/>
      <c r="G22" s="2"/>
      <c r="H22" s="2"/>
      <c r="I22" s="2"/>
    </row>
    <row r="23" spans="2:13" ht="21.75" customHeight="1">
      <c r="B23" s="2"/>
      <c r="C23" s="2"/>
      <c r="D23" s="2"/>
      <c r="E23" s="2"/>
      <c r="F23" s="2"/>
      <c r="G23" s="2"/>
      <c r="H23" s="2"/>
      <c r="I23" s="2"/>
    </row>
    <row r="24" spans="2:13" ht="21.75" customHeight="1"/>
    <row r="25" spans="2:13" ht="21.75" customHeight="1"/>
    <row r="26" spans="2:13" ht="21.75" customHeight="1"/>
    <row r="27" spans="2:13" ht="21.75" customHeight="1"/>
    <row r="28" spans="2:13" ht="21.75" customHeight="1"/>
    <row r="29" spans="2:13" ht="21.75" customHeight="1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81c5d3-e926-4ac1-8440-21a257819ddc">
      <Terms xmlns="http://schemas.microsoft.com/office/infopath/2007/PartnerControls"/>
    </lcf76f155ced4ddcb4097134ff3c332f>
    <TaxCatchAll xmlns="442cea96-f17f-4204-8c03-8407d7198f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2CA75A9926514185AE4A655C560009" ma:contentTypeVersion="19" ma:contentTypeDescription="Ein neues Dokument erstellen." ma:contentTypeScope="" ma:versionID="8225a6f30a760fa326525fb52673a0d7">
  <xsd:schema xmlns:xsd="http://www.w3.org/2001/XMLSchema" xmlns:xs="http://www.w3.org/2001/XMLSchema" xmlns:p="http://schemas.microsoft.com/office/2006/metadata/properties" xmlns:ns2="2281c5d3-e926-4ac1-8440-21a257819ddc" xmlns:ns3="442cea96-f17f-4204-8c03-8407d7198f84" targetNamespace="http://schemas.microsoft.com/office/2006/metadata/properties" ma:root="true" ma:fieldsID="b8037293d6e9f1c97071f363d980e06c" ns2:_="" ns3:_="">
    <xsd:import namespace="2281c5d3-e926-4ac1-8440-21a257819ddc"/>
    <xsd:import namespace="442cea96-f17f-4204-8c03-8407d7198f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1c5d3-e926-4ac1-8440-21a257819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230986e-216e-40de-b1fe-0047c2bb38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cea96-f17f-4204-8c03-8407d7198f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4ff89e-77be-4293-b83e-56ef92d5b573}" ma:internalName="TaxCatchAll" ma:showField="CatchAllData" ma:web="442cea96-f17f-4204-8c03-8407d7198f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31F3D-AF8C-4292-9102-4AE7AE9CBD0B}"/>
</file>

<file path=customXml/itemProps2.xml><?xml version="1.0" encoding="utf-8"?>
<ds:datastoreItem xmlns:ds="http://schemas.openxmlformats.org/officeDocument/2006/customXml" ds:itemID="{320299EC-189D-4453-A8B7-79EB6D8F2FD4}"/>
</file>

<file path=customXml/itemProps3.xml><?xml version="1.0" encoding="utf-8"?>
<ds:datastoreItem xmlns:ds="http://schemas.openxmlformats.org/officeDocument/2006/customXml" ds:itemID="{61AA103E-21A2-4625-AA5B-33421156E2DD}"/>
</file>

<file path=docMetadata/LabelInfo.xml><?xml version="1.0" encoding="utf-8"?>
<clbl:labelList xmlns:clbl="http://schemas.microsoft.com/office/2020/mipLabelMetadata">
  <clbl:label id="{50bcb743-446f-432f-82a4-cbaece1f9488}" enabled="1" method="Standard" siteId="{badf7df7-b5c8-4002-996b-a0199cd0d36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Baader Bank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Madsen Oliver</dc:creator>
  <cp:keywords/>
  <dc:description/>
  <cp:lastModifiedBy>Stefanie Westermann</cp:lastModifiedBy>
  <cp:revision/>
  <dcterms:created xsi:type="dcterms:W3CDTF">2024-03-08T08:33:13Z</dcterms:created>
  <dcterms:modified xsi:type="dcterms:W3CDTF">2026-05-04T16:15:48Z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bcb743-446f-432f-82a4-cbaece1f9488_Enabled">
    <vt:lpwstr>true</vt:lpwstr>
  </property>
  <property fmtid="{D5CDD505-2E9C-101B-9397-08002B2CF9AE}" pid="3" name="MSIP_Label_50bcb743-446f-432f-82a4-cbaece1f9488_SetDate">
    <vt:lpwstr>2024-03-28T09:21:07Z</vt:lpwstr>
  </property>
  <property fmtid="{D5CDD505-2E9C-101B-9397-08002B2CF9AE}" pid="4" name="MSIP_Label_50bcb743-446f-432f-82a4-cbaece1f9488_Method">
    <vt:lpwstr>Standard</vt:lpwstr>
  </property>
  <property fmtid="{D5CDD505-2E9C-101B-9397-08002B2CF9AE}" pid="5" name="MSIP_Label_50bcb743-446f-432f-82a4-cbaece1f9488_Name">
    <vt:lpwstr>defa4170-0d19-0005-0004-bc88714345d2</vt:lpwstr>
  </property>
  <property fmtid="{D5CDD505-2E9C-101B-9397-08002B2CF9AE}" pid="6" name="MSIP_Label_50bcb743-446f-432f-82a4-cbaece1f9488_SiteId">
    <vt:lpwstr>badf7df7-b5c8-4002-996b-a0199cd0d36d</vt:lpwstr>
  </property>
  <property fmtid="{D5CDD505-2E9C-101B-9397-08002B2CF9AE}" pid="7" name="MSIP_Label_50bcb743-446f-432f-82a4-cbaece1f9488_ActionId">
    <vt:lpwstr>926379db-c22a-493e-8746-e8171ee6dc16</vt:lpwstr>
  </property>
  <property fmtid="{D5CDD505-2E9C-101B-9397-08002B2CF9AE}" pid="8" name="MSIP_Label_50bcb743-446f-432f-82a4-cbaece1f9488_ContentBits">
    <vt:lpwstr>0</vt:lpwstr>
  </property>
  <property fmtid="{D5CDD505-2E9C-101B-9397-08002B2CF9AE}" pid="9" name="ContentTypeId">
    <vt:lpwstr>0x010100592CA75A9926514185AE4A655C560009</vt:lpwstr>
  </property>
  <property fmtid="{D5CDD505-2E9C-101B-9397-08002B2CF9AE}" pid="10" name="MediaServiceImageTags">
    <vt:lpwstr/>
  </property>
</Properties>
</file>